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T\Desktop\LTS\Ekonomi\Bokslut 2019\"/>
    </mc:Choice>
  </mc:AlternateContent>
  <xr:revisionPtr revIDLastSave="0" documentId="8_{21149D1C-6873-4827-86CF-702B0A66F16D}" xr6:coauthVersionLast="45" xr6:coauthVersionMax="45" xr10:uidLastSave="{00000000-0000-0000-0000-000000000000}"/>
  <bookViews>
    <workbookView xWindow="-108" yWindow="-108" windowWidth="23256" windowHeight="12720" tabRatio="854" xr2:uid="{00000000-000D-0000-FFFF-FFFF00000000}"/>
  </bookViews>
  <sheets>
    <sheet name="Fix Budget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20" i="5" l="1"/>
  <c r="AA21" i="5"/>
  <c r="AA22" i="5"/>
  <c r="X6" i="5"/>
  <c r="H6" i="5"/>
  <c r="AG11" i="5" l="1"/>
  <c r="AG12" i="5"/>
  <c r="AG13" i="5"/>
  <c r="AG14" i="5"/>
  <c r="AG15" i="5"/>
  <c r="AG16" i="5"/>
  <c r="AG17" i="5"/>
  <c r="AG18" i="5"/>
  <c r="AG19" i="5"/>
  <c r="AG20" i="5"/>
  <c r="AG21" i="5"/>
  <c r="AG22" i="5"/>
  <c r="AA11" i="5"/>
  <c r="AA13" i="5"/>
  <c r="AA14" i="5"/>
  <c r="AA15" i="5"/>
  <c r="AA16" i="5"/>
  <c r="AA17" i="5"/>
  <c r="AA19" i="5"/>
  <c r="X11" i="5"/>
  <c r="X12" i="5"/>
  <c r="X13" i="5"/>
  <c r="X14" i="5"/>
  <c r="X15" i="5"/>
  <c r="X16" i="5"/>
  <c r="X17" i="5"/>
  <c r="X18" i="5"/>
  <c r="X19" i="5"/>
  <c r="X20" i="5"/>
  <c r="X21" i="5"/>
  <c r="X22" i="5"/>
  <c r="T11" i="5"/>
  <c r="T12" i="5"/>
  <c r="T13" i="5"/>
  <c r="T14" i="5"/>
  <c r="T15" i="5"/>
  <c r="T16" i="5"/>
  <c r="T17" i="5"/>
  <c r="T18" i="5"/>
  <c r="T19" i="5"/>
  <c r="T20" i="5"/>
  <c r="T21" i="5"/>
  <c r="T22" i="5"/>
  <c r="P12" i="5"/>
  <c r="P13" i="5"/>
  <c r="P14" i="5"/>
  <c r="P15" i="5"/>
  <c r="P16" i="5"/>
  <c r="P17" i="5"/>
  <c r="P18" i="5"/>
  <c r="P19" i="5"/>
  <c r="P20" i="5"/>
  <c r="P21" i="5"/>
  <c r="P22" i="5"/>
  <c r="H11" i="5"/>
  <c r="H12" i="5"/>
  <c r="H13" i="5"/>
  <c r="H15" i="5"/>
  <c r="H17" i="5"/>
  <c r="H18" i="5"/>
  <c r="H19" i="5"/>
  <c r="H20" i="5"/>
  <c r="H21" i="5"/>
  <c r="H22" i="5"/>
  <c r="F5" i="5" l="1"/>
  <c r="E22" i="5"/>
  <c r="D22" i="5" s="1"/>
  <c r="E21" i="5"/>
  <c r="D21" i="5" s="1"/>
  <c r="E20" i="5"/>
  <c r="D20" i="5" s="1"/>
  <c r="E19" i="5"/>
  <c r="D19" i="5" s="1"/>
  <c r="AE18" i="5"/>
  <c r="AA18" i="5" s="1"/>
  <c r="E18" i="5"/>
  <c r="E17" i="5"/>
  <c r="D17" i="5" s="1"/>
  <c r="L16" i="5"/>
  <c r="H16" i="5" s="1"/>
  <c r="E16" i="5"/>
  <c r="D16" i="5" s="1"/>
  <c r="E15" i="5"/>
  <c r="D15" i="5" s="1"/>
  <c r="K14" i="5"/>
  <c r="H14" i="5" s="1"/>
  <c r="E14" i="5"/>
  <c r="E13" i="5"/>
  <c r="D13" i="5" s="1"/>
  <c r="AB12" i="5"/>
  <c r="AA12" i="5" s="1"/>
  <c r="E12" i="5"/>
  <c r="U9" i="5"/>
  <c r="E11" i="5"/>
  <c r="D11" i="5" s="1"/>
  <c r="AG10" i="5"/>
  <c r="AG9" i="5" s="1"/>
  <c r="AA10" i="5"/>
  <c r="X10" i="5"/>
  <c r="X9" i="5" s="1"/>
  <c r="T10" i="5"/>
  <c r="T9" i="5" s="1"/>
  <c r="P10" i="5"/>
  <c r="H10" i="5"/>
  <c r="E10" i="5"/>
  <c r="AJ9" i="5"/>
  <c r="AI9" i="5"/>
  <c r="AH9" i="5"/>
  <c r="AF9" i="5"/>
  <c r="AE9" i="5"/>
  <c r="AD9" i="5"/>
  <c r="AC9" i="5"/>
  <c r="Z9" i="5"/>
  <c r="Y9" i="5"/>
  <c r="W9" i="5"/>
  <c r="V9" i="5"/>
  <c r="S9" i="5"/>
  <c r="R9" i="5"/>
  <c r="Q9" i="5"/>
  <c r="O9" i="5"/>
  <c r="N9" i="5"/>
  <c r="M9" i="5"/>
  <c r="L9" i="5"/>
  <c r="J9" i="5"/>
  <c r="I9" i="5"/>
  <c r="G9" i="5"/>
  <c r="F9" i="5"/>
  <c r="AG8" i="5"/>
  <c r="AG5" i="5" s="1"/>
  <c r="AA8" i="5"/>
  <c r="X8" i="5"/>
  <c r="T8" i="5"/>
  <c r="P8" i="5"/>
  <c r="H8" i="5"/>
  <c r="E8" i="5"/>
  <c r="AG7" i="5"/>
  <c r="AA7" i="5"/>
  <c r="X7" i="5"/>
  <c r="T7" i="5"/>
  <c r="P7" i="5"/>
  <c r="H7" i="5"/>
  <c r="H5" i="5" s="1"/>
  <c r="E7" i="5"/>
  <c r="AG6" i="5"/>
  <c r="AA6" i="5"/>
  <c r="T6" i="5"/>
  <c r="T5" i="5" s="1"/>
  <c r="P6" i="5"/>
  <c r="E6" i="5"/>
  <c r="E5" i="5" s="1"/>
  <c r="AJ5" i="5"/>
  <c r="AI5" i="5"/>
  <c r="AH5" i="5"/>
  <c r="AF5" i="5"/>
  <c r="AE5" i="5"/>
  <c r="AD5" i="5"/>
  <c r="AC5" i="5"/>
  <c r="AB5" i="5"/>
  <c r="Z5" i="5"/>
  <c r="Y5" i="5"/>
  <c r="X5" i="5"/>
  <c r="W5" i="5"/>
  <c r="V5" i="5"/>
  <c r="U5" i="5"/>
  <c r="S5" i="5"/>
  <c r="R5" i="5"/>
  <c r="Q5" i="5"/>
  <c r="O5" i="5"/>
  <c r="N5" i="5"/>
  <c r="M5" i="5"/>
  <c r="L5" i="5"/>
  <c r="K5" i="5"/>
  <c r="J5" i="5"/>
  <c r="I5" i="5"/>
  <c r="G5" i="5"/>
  <c r="D18" i="5" l="1"/>
  <c r="AA5" i="5"/>
  <c r="K9" i="5"/>
  <c r="H9" i="5"/>
  <c r="D14" i="5"/>
  <c r="D6" i="5"/>
  <c r="D10" i="5"/>
  <c r="D12" i="5"/>
  <c r="P5" i="5"/>
  <c r="E9" i="5"/>
  <c r="D8" i="5"/>
  <c r="D7" i="5"/>
  <c r="P9" i="5"/>
  <c r="AA9" i="5"/>
  <c r="AB9" i="5"/>
  <c r="D5" i="5" l="1"/>
  <c r="D9" i="5"/>
  <c r="C4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PeterT</author>
  </authors>
  <commentList>
    <comment ref="F6" authorId="0" shapeId="0" xr:uid="{717118BF-54F5-406C-9396-569ED802C549}">
      <text>
        <r>
          <rPr>
            <b/>
            <sz val="9"/>
            <color indexed="81"/>
            <rFont val="Tahoma"/>
            <charset val="1"/>
          </rPr>
          <t xml:space="preserve">900 med
330 avg
297K
</t>
        </r>
      </text>
    </comment>
    <comment ref="Q10" authorId="0" shapeId="0" xr:uid="{64F89582-1F49-4456-8B07-AAD11A26A377}">
      <text>
        <r>
          <rPr>
            <b/>
            <sz val="9"/>
            <color indexed="81"/>
            <rFont val="Tahoma"/>
            <charset val="1"/>
          </rPr>
          <t>Betlehem
10x2 000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U11" authorId="0" shapeId="0" xr:uid="{45ADEA7E-F469-42AF-96CA-0522C00BE361}">
      <text>
        <r>
          <rPr>
            <b/>
            <sz val="9"/>
            <color indexed="81"/>
            <rFont val="Tahoma"/>
            <charset val="1"/>
          </rPr>
          <t>PwrBox</t>
        </r>
      </text>
    </comment>
    <comment ref="AB12" authorId="0" shapeId="0" xr:uid="{7A22DE21-716B-40FC-B7D2-3539D04C5FBC}">
      <text>
        <r>
          <rPr>
            <b/>
            <sz val="9"/>
            <color indexed="81"/>
            <rFont val="Tahoma"/>
            <charset val="1"/>
          </rPr>
          <t>FH Licenser
31 091:-
  7 157:-</t>
        </r>
      </text>
    </comment>
    <comment ref="AB16" authorId="0" shapeId="0" xr:uid="{6EDD7C7A-5C18-496D-A8CD-4BCC77C56EE1}">
      <text>
        <r>
          <rPr>
            <sz val="9"/>
            <color indexed="81"/>
            <rFont val="Tahoma"/>
            <family val="2"/>
          </rPr>
          <t xml:space="preserve">Avi utskick
10 000:-
5 000:-
5 000:-
</t>
        </r>
      </text>
    </comment>
  </commentList>
</comments>
</file>

<file path=xl/sharedStrings.xml><?xml version="1.0" encoding="utf-8"?>
<sst xmlns="http://schemas.openxmlformats.org/spreadsheetml/2006/main" count="69" uniqueCount="61">
  <si>
    <t>3110</t>
  </si>
  <si>
    <t>Intäkter</t>
  </si>
  <si>
    <t>6991</t>
  </si>
  <si>
    <t>Övriga kostnader avdragsgill</t>
  </si>
  <si>
    <t>6590</t>
  </si>
  <si>
    <t>Övriga främmande tjänster</t>
  </si>
  <si>
    <t>6150</t>
  </si>
  <si>
    <t>Trycksaker</t>
  </si>
  <si>
    <t>6250</t>
  </si>
  <si>
    <t>Postbefordran</t>
  </si>
  <si>
    <t>5010</t>
  </si>
  <si>
    <t>Lokalhyra</t>
  </si>
  <si>
    <t>5410</t>
  </si>
  <si>
    <t>Förbrukningsinventarier</t>
  </si>
  <si>
    <t>5800</t>
  </si>
  <si>
    <t>Resor</t>
  </si>
  <si>
    <t>5420</t>
  </si>
  <si>
    <t>3680</t>
  </si>
  <si>
    <t>Öresutjämning</t>
  </si>
  <si>
    <t>6570</t>
  </si>
  <si>
    <t>Bankkostnader</t>
  </si>
  <si>
    <t>8310</t>
  </si>
  <si>
    <t>Ränteintäkter</t>
  </si>
  <si>
    <t>6230</t>
  </si>
  <si>
    <t>Datakommunikation</t>
  </si>
  <si>
    <t>7110</t>
  </si>
  <si>
    <t>Arvoden styrelse</t>
  </si>
  <si>
    <t>3990</t>
  </si>
  <si>
    <t>Övriga ersättningar och intäkter</t>
  </si>
  <si>
    <t>6310</t>
  </si>
  <si>
    <t>Företagsförsäkringar</t>
  </si>
  <si>
    <t>Resultat</t>
  </si>
  <si>
    <t>Medlemmar</t>
  </si>
  <si>
    <t>Avgifter</t>
  </si>
  <si>
    <t>Övrigt</t>
  </si>
  <si>
    <t>MoLt</t>
  </si>
  <si>
    <t>Skribenter</t>
  </si>
  <si>
    <t>Redigering</t>
  </si>
  <si>
    <t>Tryckning</t>
  </si>
  <si>
    <t>Distribution</t>
  </si>
  <si>
    <t>CD</t>
  </si>
  <si>
    <t>Medlemsmöten</t>
  </si>
  <si>
    <t>Stockholm</t>
  </si>
  <si>
    <t>Teknik</t>
  </si>
  <si>
    <t>Utrustning</t>
  </si>
  <si>
    <t>Möten</t>
  </si>
  <si>
    <t>Mässor</t>
  </si>
  <si>
    <t>HEM</t>
  </si>
  <si>
    <t>Admin</t>
  </si>
  <si>
    <t>Föreningshuset</t>
  </si>
  <si>
    <t>Mailchimp</t>
  </si>
  <si>
    <t>Ekonomi</t>
  </si>
  <si>
    <t>Tidningar</t>
  </si>
  <si>
    <t>Gteborg</t>
  </si>
  <si>
    <t>Bank</t>
  </si>
  <si>
    <t>Styrelse</t>
  </si>
  <si>
    <t>Arvode</t>
  </si>
  <si>
    <t>Kostnader</t>
  </si>
  <si>
    <t>Kst</t>
  </si>
  <si>
    <t>Licenser / SW</t>
  </si>
  <si>
    <t>2020 Budget Kalenderår
Ljudtekniska Sällskapet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</si>
</sst>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;[Red]\-#,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ourier New"/>
      <family val="2"/>
    </font>
    <font>
      <sz val="9"/>
      <color indexed="81"/>
      <name val="Tahom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Border="1"/>
    <xf numFmtId="49" fontId="0" fillId="0" borderId="0" xfId="0" applyNumberFormat="1" applyBorder="1"/>
    <xf numFmtId="49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/>
    <xf numFmtId="49" fontId="0" fillId="0" borderId="0" xfId="0" applyNumberFormat="1" applyFill="1" applyBorder="1"/>
    <xf numFmtId="0" fontId="0" fillId="0" borderId="1" xfId="0" applyBorder="1" applyAlignment="1">
      <alignment horizontal="center" textRotation="67"/>
    </xf>
    <xf numFmtId="0" fontId="0" fillId="0" borderId="1" xfId="0" applyFill="1" applyBorder="1" applyAlignment="1">
      <alignment horizontal="center" textRotation="67"/>
    </xf>
    <xf numFmtId="165" fontId="0" fillId="0" borderId="1" xfId="0" applyNumberFormat="1" applyBorder="1"/>
    <xf numFmtId="165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1" xfId="0" applyBorder="1" applyAlignment="1"/>
    <xf numFmtId="165" fontId="0" fillId="0" borderId="1" xfId="0" applyNumberFormat="1" applyFill="1" applyBorder="1"/>
    <xf numFmtId="0" fontId="0" fillId="0" borderId="1" xfId="0" applyBorder="1" applyAlignment="1">
      <alignment horizontal="right"/>
    </xf>
    <xf numFmtId="0" fontId="0" fillId="0" borderId="0" xfId="0" applyFill="1" applyBorder="1"/>
    <xf numFmtId="0" fontId="0" fillId="0" borderId="0" xfId="0" applyBorder="1" applyAlignment="1">
      <alignment horizontal="center" wrapText="1"/>
    </xf>
  </cellXfs>
  <cellStyles count="2">
    <cellStyle name="Normal" xfId="0" builtinId="0"/>
    <cellStyle name="Normal 2" xfId="1" xr:uid="{C3D9E4BE-8F70-4D8D-81A2-98D2D93F194F}"/>
  </cellStyles>
  <dxfs count="0"/>
  <tableStyles count="0" defaultTableStyle="TableStyleMedium9" defaultPivotStyle="PivotStyleLight16"/>
  <colors>
    <mruColors>
      <color rgb="FFFF7C80"/>
      <color rgb="FF66FF99"/>
      <color rgb="FF00CC00"/>
      <color rgb="FF99CC00"/>
      <color rgb="FFFF66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FC0FB-3708-4224-B880-D2479E9549EA}">
  <dimension ref="B2:AO28"/>
  <sheetViews>
    <sheetView showGridLines="0" tabSelected="1" zoomScale="90" zoomScaleNormal="90" workbookViewId="0">
      <pane xSplit="3" ySplit="4" topLeftCell="D5" activePane="bottomRight" state="frozen"/>
      <selection pane="topRight" activeCell="F1" sqref="F1"/>
      <selection pane="bottomLeft" activeCell="A4" sqref="A4"/>
      <selection pane="bottomRight"/>
    </sheetView>
  </sheetViews>
  <sheetFormatPr defaultRowHeight="14.4" outlineLevelRow="1" outlineLevelCol="1" x14ac:dyDescent="0.3"/>
  <cols>
    <col min="1" max="1" width="3.5546875" style="1" customWidth="1"/>
    <col min="2" max="2" width="6.77734375" style="1" customWidth="1"/>
    <col min="3" max="3" width="29" style="1" bestFit="1" customWidth="1"/>
    <col min="4" max="4" width="5" style="1" customWidth="1"/>
    <col min="5" max="5" width="4.44140625" style="1" bestFit="1" customWidth="1"/>
    <col min="6" max="6" width="4.44140625" style="1" customWidth="1" outlineLevel="1"/>
    <col min="7" max="7" width="4.109375" style="1" customWidth="1" outlineLevel="1"/>
    <col min="8" max="8" width="5" style="1" bestFit="1" customWidth="1"/>
    <col min="9" max="10" width="4.109375" style="1" customWidth="1" outlineLevel="1"/>
    <col min="11" max="11" width="5" style="1" customWidth="1" outlineLevel="1"/>
    <col min="12" max="15" width="4.109375" style="1" customWidth="1" outlineLevel="1"/>
    <col min="16" max="16" width="4.109375" style="1" bestFit="1" customWidth="1"/>
    <col min="17" max="19" width="4.109375" style="1" customWidth="1" outlineLevel="1"/>
    <col min="20" max="20" width="4.109375" style="1" bestFit="1" customWidth="1"/>
    <col min="21" max="23" width="4.109375" style="1" customWidth="1" outlineLevel="1"/>
    <col min="24" max="24" width="4.109375" style="1" bestFit="1" customWidth="1"/>
    <col min="25" max="26" width="4.109375" style="1" customWidth="1" outlineLevel="1"/>
    <col min="27" max="27" width="4.109375" style="1" bestFit="1" customWidth="1"/>
    <col min="28" max="32" width="4.109375" style="1" customWidth="1" outlineLevel="1"/>
    <col min="33" max="33" width="4.109375" style="1" bestFit="1" customWidth="1"/>
    <col min="34" max="36" width="4.109375" style="1" customWidth="1" outlineLevel="1"/>
    <col min="37" max="37" width="4.6640625" style="1" bestFit="1" customWidth="1"/>
    <col min="38" max="38" width="5" style="1" bestFit="1" customWidth="1"/>
    <col min="39" max="40" width="8.88671875" style="1"/>
    <col min="41" max="41" width="6" style="1" bestFit="1" customWidth="1"/>
    <col min="42" max="16384" width="8.88671875" style="1"/>
  </cols>
  <sheetData>
    <row r="2" spans="2:41" ht="28.8" x14ac:dyDescent="0.3">
      <c r="C2" s="17" t="s">
        <v>60</v>
      </c>
    </row>
    <row r="3" spans="2:41" ht="73.2" x14ac:dyDescent="0.3">
      <c r="C3" s="12" t="s">
        <v>31</v>
      </c>
      <c r="E3" s="8" t="s">
        <v>32</v>
      </c>
      <c r="F3" s="8" t="s">
        <v>33</v>
      </c>
      <c r="G3" s="8" t="s">
        <v>34</v>
      </c>
      <c r="H3" s="9" t="s">
        <v>35</v>
      </c>
      <c r="I3" s="9" t="s">
        <v>36</v>
      </c>
      <c r="J3" s="9" t="s">
        <v>37</v>
      </c>
      <c r="K3" s="9" t="s">
        <v>38</v>
      </c>
      <c r="L3" s="9" t="s">
        <v>39</v>
      </c>
      <c r="M3" s="9" t="s">
        <v>52</v>
      </c>
      <c r="N3" s="9" t="s">
        <v>40</v>
      </c>
      <c r="O3" s="9" t="s">
        <v>34</v>
      </c>
      <c r="P3" s="9" t="s">
        <v>41</v>
      </c>
      <c r="Q3" s="9" t="s">
        <v>42</v>
      </c>
      <c r="R3" s="9" t="s">
        <v>53</v>
      </c>
      <c r="S3" s="9" t="s">
        <v>34</v>
      </c>
      <c r="T3" s="9" t="s">
        <v>43</v>
      </c>
      <c r="U3" s="9" t="s">
        <v>44</v>
      </c>
      <c r="V3" s="9" t="s">
        <v>45</v>
      </c>
      <c r="W3" s="9" t="s">
        <v>34</v>
      </c>
      <c r="X3" s="9" t="s">
        <v>46</v>
      </c>
      <c r="Y3" s="9" t="s">
        <v>47</v>
      </c>
      <c r="Z3" s="9" t="s">
        <v>34</v>
      </c>
      <c r="AA3" s="9" t="s">
        <v>48</v>
      </c>
      <c r="AB3" s="9" t="s">
        <v>49</v>
      </c>
      <c r="AC3" s="9" t="s">
        <v>50</v>
      </c>
      <c r="AD3" s="9" t="s">
        <v>51</v>
      </c>
      <c r="AE3" s="9" t="s">
        <v>54</v>
      </c>
      <c r="AF3" s="9" t="s">
        <v>34</v>
      </c>
      <c r="AG3" s="9" t="s">
        <v>55</v>
      </c>
      <c r="AH3" s="9" t="s">
        <v>45</v>
      </c>
      <c r="AI3" s="9" t="s">
        <v>56</v>
      </c>
      <c r="AJ3" s="9" t="s">
        <v>34</v>
      </c>
    </row>
    <row r="4" spans="2:41" x14ac:dyDescent="0.3">
      <c r="C4" s="5">
        <f>D5+D9</f>
        <v>21860.270000000019</v>
      </c>
      <c r="D4" s="4"/>
      <c r="E4" s="5">
        <v>10</v>
      </c>
      <c r="F4" s="4">
        <v>11</v>
      </c>
      <c r="G4" s="4">
        <v>19</v>
      </c>
      <c r="H4" s="4">
        <v>20</v>
      </c>
      <c r="I4" s="4">
        <v>21</v>
      </c>
      <c r="J4" s="4">
        <v>22</v>
      </c>
      <c r="K4" s="4">
        <v>23</v>
      </c>
      <c r="L4" s="6">
        <v>24</v>
      </c>
      <c r="M4" s="6">
        <v>25</v>
      </c>
      <c r="N4" s="6">
        <v>26</v>
      </c>
      <c r="O4" s="6">
        <v>29</v>
      </c>
      <c r="P4" s="6">
        <v>30</v>
      </c>
      <c r="Q4" s="6">
        <v>31</v>
      </c>
      <c r="R4" s="6">
        <v>32</v>
      </c>
      <c r="S4" s="6">
        <v>39</v>
      </c>
      <c r="T4" s="6">
        <v>40</v>
      </c>
      <c r="U4" s="6">
        <v>41</v>
      </c>
      <c r="V4" s="6">
        <v>42</v>
      </c>
      <c r="W4" s="6">
        <v>49</v>
      </c>
      <c r="X4" s="6">
        <v>50</v>
      </c>
      <c r="Y4" s="6">
        <v>51</v>
      </c>
      <c r="Z4" s="6">
        <v>59</v>
      </c>
      <c r="AA4" s="6">
        <v>80</v>
      </c>
      <c r="AB4" s="6">
        <v>81</v>
      </c>
      <c r="AC4" s="6">
        <v>82</v>
      </c>
      <c r="AD4" s="6">
        <v>83</v>
      </c>
      <c r="AE4" s="6">
        <v>84</v>
      </c>
      <c r="AF4" s="6">
        <v>89</v>
      </c>
      <c r="AG4" s="6">
        <v>90</v>
      </c>
      <c r="AH4" s="6">
        <v>91</v>
      </c>
      <c r="AI4" s="6">
        <v>92</v>
      </c>
      <c r="AJ4" s="6">
        <v>99</v>
      </c>
      <c r="AK4" s="15" t="s">
        <v>58</v>
      </c>
    </row>
    <row r="5" spans="2:41" x14ac:dyDescent="0.3">
      <c r="C5" s="13" t="s">
        <v>1</v>
      </c>
      <c r="D5" s="10">
        <f>SUM(D6:D8)</f>
        <v>312089.49</v>
      </c>
      <c r="E5" s="10">
        <f>SUM(E6:E8)</f>
        <v>297000</v>
      </c>
      <c r="F5" s="10">
        <f>SUM(F6:F8)</f>
        <v>297000</v>
      </c>
      <c r="G5" s="10">
        <f t="shared" ref="G5:AJ5" si="0">SUM(G6:G8)</f>
        <v>0</v>
      </c>
      <c r="H5" s="10">
        <f t="shared" si="0"/>
        <v>10000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5000</v>
      </c>
      <c r="N5" s="10">
        <f t="shared" si="0"/>
        <v>5000</v>
      </c>
      <c r="O5" s="10">
        <f t="shared" si="0"/>
        <v>0</v>
      </c>
      <c r="P5" s="10">
        <f t="shared" si="0"/>
        <v>0</v>
      </c>
      <c r="Q5" s="10">
        <f t="shared" si="0"/>
        <v>0</v>
      </c>
      <c r="R5" s="10">
        <f t="shared" si="0"/>
        <v>0</v>
      </c>
      <c r="S5" s="10">
        <f t="shared" si="0"/>
        <v>0</v>
      </c>
      <c r="T5" s="10">
        <f t="shared" si="0"/>
        <v>0</v>
      </c>
      <c r="U5" s="10">
        <f t="shared" si="0"/>
        <v>0</v>
      </c>
      <c r="V5" s="10">
        <f t="shared" si="0"/>
        <v>0</v>
      </c>
      <c r="W5" s="10">
        <f t="shared" si="0"/>
        <v>0</v>
      </c>
      <c r="X5" s="10">
        <f t="shared" si="0"/>
        <v>5000</v>
      </c>
      <c r="Y5" s="10">
        <f t="shared" si="0"/>
        <v>0</v>
      </c>
      <c r="Z5" s="10">
        <f t="shared" si="0"/>
        <v>5000</v>
      </c>
      <c r="AA5" s="10">
        <f t="shared" si="0"/>
        <v>0.49</v>
      </c>
      <c r="AB5" s="10">
        <f t="shared" si="0"/>
        <v>0</v>
      </c>
      <c r="AC5" s="10">
        <f t="shared" si="0"/>
        <v>0</v>
      </c>
      <c r="AD5" s="10">
        <f t="shared" si="0"/>
        <v>0</v>
      </c>
      <c r="AE5" s="10">
        <f t="shared" si="0"/>
        <v>0.49</v>
      </c>
      <c r="AF5" s="10">
        <f t="shared" si="0"/>
        <v>0</v>
      </c>
      <c r="AG5" s="10">
        <f t="shared" si="0"/>
        <v>89</v>
      </c>
      <c r="AH5" s="10">
        <f t="shared" si="0"/>
        <v>0</v>
      </c>
      <c r="AI5" s="10">
        <f t="shared" si="0"/>
        <v>0</v>
      </c>
      <c r="AJ5" s="10">
        <f t="shared" si="0"/>
        <v>89</v>
      </c>
    </row>
    <row r="6" spans="2:41" outlineLevel="1" x14ac:dyDescent="0.3">
      <c r="B6" s="3" t="s">
        <v>0</v>
      </c>
      <c r="C6" s="3" t="s">
        <v>1</v>
      </c>
      <c r="D6" s="10">
        <f>E6+H6+P6+T6+X6+AA6+AG6</f>
        <v>312000</v>
      </c>
      <c r="E6" s="10">
        <f>SUM(F6:G6)</f>
        <v>297000</v>
      </c>
      <c r="F6" s="10">
        <v>297000</v>
      </c>
      <c r="G6" s="10"/>
      <c r="H6" s="10">
        <f>SUM(I6:O6)</f>
        <v>10000</v>
      </c>
      <c r="I6" s="10"/>
      <c r="J6" s="10"/>
      <c r="K6" s="10"/>
      <c r="L6" s="10"/>
      <c r="M6" s="10">
        <v>5000</v>
      </c>
      <c r="N6" s="10">
        <v>5000</v>
      </c>
      <c r="O6" s="10"/>
      <c r="P6" s="10">
        <f>SUM(Q6:S6)</f>
        <v>0</v>
      </c>
      <c r="Q6" s="10"/>
      <c r="R6" s="10"/>
      <c r="S6" s="10"/>
      <c r="T6" s="10">
        <f>SUM(U6:W6)</f>
        <v>0</v>
      </c>
      <c r="U6" s="10"/>
      <c r="V6" s="10"/>
      <c r="W6" s="10"/>
      <c r="X6" s="10">
        <f t="shared" ref="X6:X22" si="1">SUM(Y6:Z6)</f>
        <v>5000</v>
      </c>
      <c r="Y6" s="10"/>
      <c r="Z6" s="10">
        <v>5000</v>
      </c>
      <c r="AA6" s="10">
        <f>SUM(AB6:AF6)</f>
        <v>0</v>
      </c>
      <c r="AB6" s="10"/>
      <c r="AC6" s="10"/>
      <c r="AD6" s="14"/>
      <c r="AE6" s="10"/>
      <c r="AF6" s="10"/>
      <c r="AG6" s="10">
        <f>SUM(AH6:AJ6)</f>
        <v>0</v>
      </c>
      <c r="AH6" s="10"/>
      <c r="AI6" s="10"/>
      <c r="AJ6" s="10"/>
      <c r="AK6" s="11"/>
    </row>
    <row r="7" spans="2:41" outlineLevel="1" x14ac:dyDescent="0.3">
      <c r="B7" s="3" t="s">
        <v>17</v>
      </c>
      <c r="C7" s="3" t="s">
        <v>18</v>
      </c>
      <c r="D7" s="10">
        <f t="shared" ref="D7:D22" si="2">E7+H7+P7+T7+X7+AA7+AG7</f>
        <v>0.49</v>
      </c>
      <c r="E7" s="10">
        <f t="shared" ref="E7:E22" si="3">SUM(F7:G7)</f>
        <v>0</v>
      </c>
      <c r="F7" s="10"/>
      <c r="G7" s="10"/>
      <c r="H7" s="10">
        <f t="shared" ref="H7:H22" si="4">SUM(I7:O7)</f>
        <v>0</v>
      </c>
      <c r="I7" s="10"/>
      <c r="J7" s="10"/>
      <c r="K7" s="10"/>
      <c r="L7" s="10"/>
      <c r="M7" s="10"/>
      <c r="N7" s="10"/>
      <c r="O7" s="10"/>
      <c r="P7" s="10">
        <f t="shared" ref="P7:P22" si="5">SUM(Q7:S7)</f>
        <v>0</v>
      </c>
      <c r="Q7" s="10"/>
      <c r="R7" s="10"/>
      <c r="S7" s="10"/>
      <c r="T7" s="10">
        <f t="shared" ref="T7:T22" si="6">SUM(U7:W7)</f>
        <v>0</v>
      </c>
      <c r="U7" s="10"/>
      <c r="V7" s="10"/>
      <c r="W7" s="10"/>
      <c r="X7" s="10">
        <f t="shared" si="1"/>
        <v>0</v>
      </c>
      <c r="Y7" s="10"/>
      <c r="Z7" s="10"/>
      <c r="AA7" s="10">
        <f t="shared" ref="AA7:AA22" si="7">SUM(AB7:AF7)</f>
        <v>0.49</v>
      </c>
      <c r="AB7" s="10"/>
      <c r="AC7" s="10"/>
      <c r="AD7" s="10"/>
      <c r="AE7" s="10">
        <v>0.49</v>
      </c>
      <c r="AF7" s="10"/>
      <c r="AG7" s="10">
        <f t="shared" ref="AG7:AG22" si="8">SUM(AH7:AJ7)</f>
        <v>0</v>
      </c>
      <c r="AH7" s="10"/>
      <c r="AI7" s="10"/>
      <c r="AJ7" s="10"/>
      <c r="AK7" s="11"/>
    </row>
    <row r="8" spans="2:41" outlineLevel="1" x14ac:dyDescent="0.3">
      <c r="B8" s="3" t="s">
        <v>27</v>
      </c>
      <c r="C8" s="3" t="s">
        <v>28</v>
      </c>
      <c r="D8" s="10">
        <f t="shared" si="2"/>
        <v>89</v>
      </c>
      <c r="E8" s="10">
        <f t="shared" si="3"/>
        <v>0</v>
      </c>
      <c r="F8" s="10"/>
      <c r="G8" s="10"/>
      <c r="H8" s="10">
        <f t="shared" si="4"/>
        <v>0</v>
      </c>
      <c r="I8" s="10"/>
      <c r="J8" s="10"/>
      <c r="K8" s="10"/>
      <c r="L8" s="10"/>
      <c r="M8" s="10"/>
      <c r="N8" s="10"/>
      <c r="O8" s="10"/>
      <c r="P8" s="10">
        <f t="shared" si="5"/>
        <v>0</v>
      </c>
      <c r="Q8" s="10"/>
      <c r="R8" s="10"/>
      <c r="S8" s="10"/>
      <c r="T8" s="10">
        <f t="shared" si="6"/>
        <v>0</v>
      </c>
      <c r="U8" s="10"/>
      <c r="V8" s="10"/>
      <c r="W8" s="10"/>
      <c r="X8" s="10">
        <f t="shared" si="1"/>
        <v>0</v>
      </c>
      <c r="Y8" s="10"/>
      <c r="Z8" s="10"/>
      <c r="AA8" s="10">
        <f t="shared" si="7"/>
        <v>0</v>
      </c>
      <c r="AB8" s="10"/>
      <c r="AC8" s="10"/>
      <c r="AD8" s="10"/>
      <c r="AE8" s="10"/>
      <c r="AF8" s="10"/>
      <c r="AG8" s="10">
        <f t="shared" si="8"/>
        <v>89</v>
      </c>
      <c r="AH8" s="10"/>
      <c r="AI8" s="10"/>
      <c r="AJ8" s="10">
        <v>89</v>
      </c>
      <c r="AK8" s="11"/>
    </row>
    <row r="9" spans="2:41" x14ac:dyDescent="0.3">
      <c r="B9" s="3"/>
      <c r="C9" s="3" t="s">
        <v>57</v>
      </c>
      <c r="D9" s="10">
        <f t="shared" ref="D9:AJ9" si="9">SUM(D10:D22)</f>
        <v>-290229.21999999997</v>
      </c>
      <c r="E9" s="10">
        <f t="shared" si="9"/>
        <v>-482</v>
      </c>
      <c r="F9" s="10">
        <f t="shared" si="9"/>
        <v>-482</v>
      </c>
      <c r="G9" s="10">
        <f t="shared" si="9"/>
        <v>0</v>
      </c>
      <c r="H9" s="10">
        <f t="shared" si="9"/>
        <v>-154197.1</v>
      </c>
      <c r="I9" s="10">
        <f t="shared" si="9"/>
        <v>-1445.5</v>
      </c>
      <c r="J9" s="10">
        <f t="shared" si="9"/>
        <v>0</v>
      </c>
      <c r="K9" s="10">
        <f t="shared" si="9"/>
        <v>-122550</v>
      </c>
      <c r="L9" s="10">
        <f t="shared" si="9"/>
        <v>-30201.599999999999</v>
      </c>
      <c r="M9" s="10">
        <f t="shared" si="9"/>
        <v>0</v>
      </c>
      <c r="N9" s="10">
        <f t="shared" si="9"/>
        <v>0</v>
      </c>
      <c r="O9" s="14">
        <f t="shared" si="9"/>
        <v>0</v>
      </c>
      <c r="P9" s="10">
        <f t="shared" si="9"/>
        <v>-25502.1</v>
      </c>
      <c r="Q9" s="10">
        <f t="shared" si="9"/>
        <v>-25502.1</v>
      </c>
      <c r="R9" s="10">
        <f t="shared" si="9"/>
        <v>0</v>
      </c>
      <c r="S9" s="10">
        <f t="shared" si="9"/>
        <v>-5143</v>
      </c>
      <c r="T9" s="10">
        <f t="shared" si="9"/>
        <v>-8247.2000000000007</v>
      </c>
      <c r="U9" s="10">
        <f t="shared" si="9"/>
        <v>-5000</v>
      </c>
      <c r="V9" s="10">
        <f t="shared" si="9"/>
        <v>0</v>
      </c>
      <c r="W9" s="10">
        <f t="shared" si="9"/>
        <v>-3247.2</v>
      </c>
      <c r="X9" s="10">
        <f t="shared" si="9"/>
        <v>-9790</v>
      </c>
      <c r="Y9" s="10">
        <f t="shared" si="9"/>
        <v>-6875</v>
      </c>
      <c r="Z9" s="10">
        <f t="shared" si="9"/>
        <v>-2915</v>
      </c>
      <c r="AA9" s="10">
        <f t="shared" si="9"/>
        <v>-70933.820000000007</v>
      </c>
      <c r="AB9" s="10">
        <f t="shared" si="9"/>
        <v>-67793.5</v>
      </c>
      <c r="AC9" s="10">
        <f t="shared" si="9"/>
        <v>0</v>
      </c>
      <c r="AD9" s="10">
        <f t="shared" si="9"/>
        <v>0</v>
      </c>
      <c r="AE9" s="10">
        <f t="shared" si="9"/>
        <v>313.77999999999997</v>
      </c>
      <c r="AF9" s="10">
        <f t="shared" si="9"/>
        <v>-3454.1</v>
      </c>
      <c r="AG9" s="10">
        <f t="shared" si="9"/>
        <v>-21077</v>
      </c>
      <c r="AH9" s="10">
        <f t="shared" si="9"/>
        <v>0</v>
      </c>
      <c r="AI9" s="10">
        <f t="shared" si="9"/>
        <v>0</v>
      </c>
      <c r="AJ9" s="10">
        <f t="shared" si="9"/>
        <v>-21077</v>
      </c>
      <c r="AK9" s="11"/>
      <c r="AO9" s="16"/>
    </row>
    <row r="10" spans="2:41" outlineLevel="1" x14ac:dyDescent="0.3">
      <c r="B10" s="3" t="s">
        <v>10</v>
      </c>
      <c r="C10" s="3" t="s">
        <v>11</v>
      </c>
      <c r="D10" s="10">
        <f t="shared" si="2"/>
        <v>-26875</v>
      </c>
      <c r="E10" s="10">
        <f t="shared" si="3"/>
        <v>0</v>
      </c>
      <c r="F10" s="10"/>
      <c r="G10" s="10"/>
      <c r="H10" s="10">
        <f t="shared" si="4"/>
        <v>0</v>
      </c>
      <c r="I10" s="10"/>
      <c r="J10" s="10"/>
      <c r="K10" s="10"/>
      <c r="L10" s="10"/>
      <c r="M10" s="10"/>
      <c r="N10" s="10"/>
      <c r="O10" s="10"/>
      <c r="P10" s="10">
        <f t="shared" si="5"/>
        <v>-20000</v>
      </c>
      <c r="Q10" s="14">
        <v>-20000</v>
      </c>
      <c r="R10" s="10"/>
      <c r="S10" s="10"/>
      <c r="T10" s="10">
        <f t="shared" si="6"/>
        <v>0</v>
      </c>
      <c r="U10" s="10"/>
      <c r="V10" s="10"/>
      <c r="W10" s="10"/>
      <c r="X10" s="10">
        <f t="shared" si="1"/>
        <v>-6875</v>
      </c>
      <c r="Y10" s="10">
        <v>-6875</v>
      </c>
      <c r="Z10" s="10"/>
      <c r="AA10" s="10">
        <f t="shared" si="7"/>
        <v>0</v>
      </c>
      <c r="AB10" s="10"/>
      <c r="AC10" s="10"/>
      <c r="AD10" s="10"/>
      <c r="AE10" s="10"/>
      <c r="AF10" s="10"/>
      <c r="AG10" s="10">
        <f t="shared" si="8"/>
        <v>0</v>
      </c>
      <c r="AH10" s="10"/>
      <c r="AI10" s="10"/>
      <c r="AJ10" s="10"/>
      <c r="AK10" s="11"/>
    </row>
    <row r="11" spans="2:41" outlineLevel="1" x14ac:dyDescent="0.3">
      <c r="B11" s="3" t="s">
        <v>12</v>
      </c>
      <c r="C11" s="3" t="s">
        <v>13</v>
      </c>
      <c r="D11" s="10">
        <f t="shared" si="2"/>
        <v>-5000</v>
      </c>
      <c r="E11" s="10">
        <f t="shared" si="3"/>
        <v>0</v>
      </c>
      <c r="F11" s="10"/>
      <c r="G11" s="10"/>
      <c r="H11" s="10">
        <f t="shared" si="4"/>
        <v>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>
        <v>-5143</v>
      </c>
      <c r="T11" s="10">
        <f t="shared" si="6"/>
        <v>-5000</v>
      </c>
      <c r="U11" s="14">
        <v>-5000</v>
      </c>
      <c r="V11" s="10"/>
      <c r="W11" s="10"/>
      <c r="X11" s="10">
        <f t="shared" si="1"/>
        <v>0</v>
      </c>
      <c r="Y11" s="10"/>
      <c r="Z11" s="10"/>
      <c r="AA11" s="10">
        <f t="shared" si="7"/>
        <v>0</v>
      </c>
      <c r="AB11" s="10"/>
      <c r="AC11" s="10"/>
      <c r="AD11" s="10"/>
      <c r="AE11" s="10"/>
      <c r="AF11" s="10"/>
      <c r="AG11" s="10">
        <f t="shared" si="8"/>
        <v>0</v>
      </c>
      <c r="AH11" s="10"/>
      <c r="AI11" s="10"/>
      <c r="AJ11" s="10"/>
      <c r="AK11" s="11"/>
    </row>
    <row r="12" spans="2:41" outlineLevel="1" x14ac:dyDescent="0.3">
      <c r="B12" s="3" t="s">
        <v>16</v>
      </c>
      <c r="C12" s="3" t="s">
        <v>59</v>
      </c>
      <c r="D12" s="10">
        <f t="shared" si="2"/>
        <v>-49794.5</v>
      </c>
      <c r="E12" s="10">
        <f t="shared" si="3"/>
        <v>0</v>
      </c>
      <c r="F12" s="10"/>
      <c r="G12" s="10"/>
      <c r="H12" s="10">
        <f t="shared" si="4"/>
        <v>0</v>
      </c>
      <c r="I12" s="10"/>
      <c r="J12" s="10"/>
      <c r="K12" s="10"/>
      <c r="L12" s="10"/>
      <c r="M12" s="10"/>
      <c r="N12" s="10"/>
      <c r="O12" s="10"/>
      <c r="P12" s="10">
        <f t="shared" si="5"/>
        <v>0</v>
      </c>
      <c r="Q12" s="10"/>
      <c r="R12" s="10"/>
      <c r="S12" s="10"/>
      <c r="T12" s="10">
        <f t="shared" si="6"/>
        <v>0</v>
      </c>
      <c r="U12" s="10"/>
      <c r="V12" s="10"/>
      <c r="W12" s="10"/>
      <c r="X12" s="10">
        <f t="shared" si="1"/>
        <v>0</v>
      </c>
      <c r="Y12" s="10"/>
      <c r="Z12" s="10"/>
      <c r="AA12" s="10">
        <f t="shared" si="7"/>
        <v>-49794.5</v>
      </c>
      <c r="AB12" s="14">
        <f>-41017.5-2277-2283-2216</f>
        <v>-47793.5</v>
      </c>
      <c r="AC12" s="10"/>
      <c r="AD12" s="10"/>
      <c r="AE12" s="10"/>
      <c r="AF12" s="10">
        <v>-2001</v>
      </c>
      <c r="AG12" s="10">
        <f t="shared" si="8"/>
        <v>0</v>
      </c>
      <c r="AH12" s="10"/>
      <c r="AI12" s="10"/>
      <c r="AJ12" s="10"/>
      <c r="AK12" s="11"/>
    </row>
    <row r="13" spans="2:41" outlineLevel="1" x14ac:dyDescent="0.3">
      <c r="B13" s="3" t="s">
        <v>14</v>
      </c>
      <c r="C13" s="3" t="s">
        <v>15</v>
      </c>
      <c r="D13" s="10">
        <f t="shared" si="2"/>
        <v>-1840</v>
      </c>
      <c r="E13" s="10">
        <f t="shared" si="3"/>
        <v>0</v>
      </c>
      <c r="F13" s="10"/>
      <c r="G13" s="10"/>
      <c r="H13" s="10">
        <f t="shared" si="4"/>
        <v>0</v>
      </c>
      <c r="I13" s="10"/>
      <c r="J13" s="10"/>
      <c r="K13" s="10"/>
      <c r="L13" s="10"/>
      <c r="M13" s="10"/>
      <c r="N13" s="10"/>
      <c r="O13" s="10"/>
      <c r="P13" s="10">
        <f t="shared" si="5"/>
        <v>0</v>
      </c>
      <c r="Q13" s="10"/>
      <c r="R13" s="10"/>
      <c r="S13" s="10"/>
      <c r="T13" s="10">
        <f t="shared" si="6"/>
        <v>0</v>
      </c>
      <c r="U13" s="10"/>
      <c r="V13" s="10"/>
      <c r="W13" s="10"/>
      <c r="X13" s="10">
        <f t="shared" si="1"/>
        <v>-1840</v>
      </c>
      <c r="Y13" s="10"/>
      <c r="Z13" s="10">
        <v>-1840</v>
      </c>
      <c r="AA13" s="10">
        <f t="shared" si="7"/>
        <v>0</v>
      </c>
      <c r="AB13" s="10"/>
      <c r="AC13" s="10"/>
      <c r="AD13" s="10"/>
      <c r="AE13" s="10"/>
      <c r="AF13" s="10"/>
      <c r="AG13" s="10">
        <f t="shared" si="8"/>
        <v>0</v>
      </c>
      <c r="AH13" s="10"/>
      <c r="AI13" s="10"/>
      <c r="AJ13" s="10"/>
      <c r="AK13" s="11"/>
    </row>
    <row r="14" spans="2:41" outlineLevel="1" x14ac:dyDescent="0.3">
      <c r="B14" s="3" t="s">
        <v>6</v>
      </c>
      <c r="C14" s="3" t="s">
        <v>7</v>
      </c>
      <c r="D14" s="10">
        <f t="shared" si="2"/>
        <v>-122550</v>
      </c>
      <c r="E14" s="10">
        <f t="shared" si="3"/>
        <v>0</v>
      </c>
      <c r="F14" s="10"/>
      <c r="G14" s="10"/>
      <c r="H14" s="10">
        <f t="shared" si="4"/>
        <v>-122550</v>
      </c>
      <c r="I14" s="10"/>
      <c r="J14" s="10"/>
      <c r="K14" s="14">
        <f>-122900+31350-31000</f>
        <v>-122550</v>
      </c>
      <c r="L14" s="10"/>
      <c r="M14" s="10"/>
      <c r="N14" s="10"/>
      <c r="O14" s="10"/>
      <c r="P14" s="10">
        <f t="shared" si="5"/>
        <v>0</v>
      </c>
      <c r="Q14" s="10"/>
      <c r="R14" s="10"/>
      <c r="S14" s="10"/>
      <c r="T14" s="10">
        <f t="shared" si="6"/>
        <v>0</v>
      </c>
      <c r="U14" s="10"/>
      <c r="V14" s="10"/>
      <c r="W14" s="10"/>
      <c r="X14" s="10">
        <f t="shared" si="1"/>
        <v>0</v>
      </c>
      <c r="Y14" s="10"/>
      <c r="Z14" s="10"/>
      <c r="AA14" s="10">
        <f t="shared" si="7"/>
        <v>0</v>
      </c>
      <c r="AB14" s="10"/>
      <c r="AC14" s="10"/>
      <c r="AD14" s="10"/>
      <c r="AE14" s="10"/>
      <c r="AF14" s="10"/>
      <c r="AG14" s="10">
        <f t="shared" si="8"/>
        <v>0</v>
      </c>
      <c r="AH14" s="10"/>
      <c r="AI14" s="10"/>
      <c r="AJ14" s="10"/>
      <c r="AK14" s="11"/>
    </row>
    <row r="15" spans="2:41" outlineLevel="1" x14ac:dyDescent="0.3">
      <c r="B15" s="3" t="s">
        <v>23</v>
      </c>
      <c r="C15" s="3" t="s">
        <v>24</v>
      </c>
      <c r="D15" s="10">
        <f t="shared" si="2"/>
        <v>-1453.1</v>
      </c>
      <c r="E15" s="10">
        <f t="shared" si="3"/>
        <v>0</v>
      </c>
      <c r="F15" s="10"/>
      <c r="G15" s="10"/>
      <c r="H15" s="10">
        <f t="shared" si="4"/>
        <v>0</v>
      </c>
      <c r="I15" s="10"/>
      <c r="J15" s="10"/>
      <c r="K15" s="10"/>
      <c r="L15" s="10"/>
      <c r="M15" s="10"/>
      <c r="N15" s="10"/>
      <c r="O15" s="10"/>
      <c r="P15" s="10">
        <f t="shared" si="5"/>
        <v>0</v>
      </c>
      <c r="Q15" s="10"/>
      <c r="R15" s="10"/>
      <c r="S15" s="10"/>
      <c r="T15" s="10">
        <f t="shared" si="6"/>
        <v>0</v>
      </c>
      <c r="U15" s="10"/>
      <c r="V15" s="10"/>
      <c r="W15" s="10"/>
      <c r="X15" s="10">
        <f t="shared" si="1"/>
        <v>0</v>
      </c>
      <c r="Y15" s="10"/>
      <c r="Z15" s="10"/>
      <c r="AA15" s="10">
        <f t="shared" si="7"/>
        <v>-1453.1</v>
      </c>
      <c r="AB15" s="10"/>
      <c r="AC15" s="10"/>
      <c r="AD15" s="10"/>
      <c r="AE15" s="10"/>
      <c r="AF15" s="10">
        <v>-1453.1</v>
      </c>
      <c r="AG15" s="10">
        <f t="shared" si="8"/>
        <v>0</v>
      </c>
      <c r="AH15" s="10"/>
      <c r="AI15" s="10"/>
      <c r="AJ15" s="10"/>
      <c r="AK15" s="11"/>
    </row>
    <row r="16" spans="2:41" outlineLevel="1" x14ac:dyDescent="0.3">
      <c r="B16" s="3" t="s">
        <v>8</v>
      </c>
      <c r="C16" s="3" t="s">
        <v>9</v>
      </c>
      <c r="D16" s="10">
        <f t="shared" si="2"/>
        <v>-47877.599999999999</v>
      </c>
      <c r="E16" s="10">
        <f t="shared" si="3"/>
        <v>0</v>
      </c>
      <c r="F16" s="10"/>
      <c r="G16" s="10"/>
      <c r="H16" s="10">
        <f t="shared" si="4"/>
        <v>-27877.599999999999</v>
      </c>
      <c r="I16" s="10"/>
      <c r="J16" s="10"/>
      <c r="K16" s="10"/>
      <c r="L16" s="14">
        <f>-27982.6+4310-4205</f>
        <v>-27877.599999999999</v>
      </c>
      <c r="M16" s="10"/>
      <c r="N16" s="10"/>
      <c r="O16" s="10"/>
      <c r="P16" s="10">
        <f t="shared" si="5"/>
        <v>0</v>
      </c>
      <c r="Q16" s="10"/>
      <c r="R16" s="10"/>
      <c r="S16" s="10"/>
      <c r="T16" s="10">
        <f t="shared" si="6"/>
        <v>0</v>
      </c>
      <c r="U16" s="10"/>
      <c r="V16" s="10"/>
      <c r="W16" s="10"/>
      <c r="X16" s="10">
        <f t="shared" si="1"/>
        <v>0</v>
      </c>
      <c r="Y16" s="10"/>
      <c r="Z16" s="10"/>
      <c r="AA16" s="10">
        <f t="shared" si="7"/>
        <v>-20000</v>
      </c>
      <c r="AB16" s="14">
        <v>-20000</v>
      </c>
      <c r="AC16" s="10"/>
      <c r="AD16" s="10"/>
      <c r="AE16" s="14"/>
      <c r="AF16" s="10"/>
      <c r="AG16" s="10">
        <f t="shared" si="8"/>
        <v>0</v>
      </c>
      <c r="AH16" s="10"/>
      <c r="AI16" s="10"/>
      <c r="AJ16" s="10"/>
      <c r="AK16" s="11"/>
    </row>
    <row r="17" spans="2:38" outlineLevel="1" x14ac:dyDescent="0.3">
      <c r="B17" s="3" t="s">
        <v>29</v>
      </c>
      <c r="C17" s="3" t="s">
        <v>30</v>
      </c>
      <c r="D17" s="10">
        <f t="shared" si="2"/>
        <v>-7731</v>
      </c>
      <c r="E17" s="10">
        <f t="shared" si="3"/>
        <v>0</v>
      </c>
      <c r="F17" s="10"/>
      <c r="G17" s="10"/>
      <c r="H17" s="10">
        <f t="shared" si="4"/>
        <v>0</v>
      </c>
      <c r="I17" s="10"/>
      <c r="J17" s="10"/>
      <c r="K17" s="10"/>
      <c r="L17" s="10"/>
      <c r="M17" s="10"/>
      <c r="N17" s="10"/>
      <c r="O17" s="10"/>
      <c r="P17" s="10">
        <f t="shared" si="5"/>
        <v>0</v>
      </c>
      <c r="Q17" s="10"/>
      <c r="R17" s="10"/>
      <c r="S17" s="10"/>
      <c r="T17" s="10">
        <f t="shared" si="6"/>
        <v>0</v>
      </c>
      <c r="U17" s="10"/>
      <c r="V17" s="10"/>
      <c r="W17" s="10"/>
      <c r="X17" s="10">
        <f t="shared" si="1"/>
        <v>0</v>
      </c>
      <c r="Y17" s="10"/>
      <c r="Z17" s="10"/>
      <c r="AA17" s="10">
        <f t="shared" si="7"/>
        <v>0</v>
      </c>
      <c r="AB17" s="10"/>
      <c r="AC17" s="10"/>
      <c r="AD17" s="10"/>
      <c r="AE17" s="10"/>
      <c r="AF17" s="10"/>
      <c r="AG17" s="10">
        <f t="shared" si="8"/>
        <v>-7731</v>
      </c>
      <c r="AH17" s="10"/>
      <c r="AI17" s="10"/>
      <c r="AJ17" s="10">
        <v>-7731</v>
      </c>
      <c r="AK17" s="11"/>
    </row>
    <row r="18" spans="2:38" outlineLevel="1" x14ac:dyDescent="0.3">
      <c r="B18" s="3" t="s">
        <v>19</v>
      </c>
      <c r="C18" s="3" t="s">
        <v>20</v>
      </c>
      <c r="D18" s="10">
        <f t="shared" si="2"/>
        <v>-1315</v>
      </c>
      <c r="E18" s="10">
        <f t="shared" si="3"/>
        <v>0</v>
      </c>
      <c r="F18" s="10"/>
      <c r="G18" s="10"/>
      <c r="H18" s="10">
        <f t="shared" si="4"/>
        <v>0</v>
      </c>
      <c r="I18" s="10"/>
      <c r="J18" s="10"/>
      <c r="K18" s="10"/>
      <c r="L18" s="10"/>
      <c r="M18" s="10"/>
      <c r="N18" s="10"/>
      <c r="O18" s="10"/>
      <c r="P18" s="10">
        <f t="shared" si="5"/>
        <v>0</v>
      </c>
      <c r="Q18" s="10"/>
      <c r="R18" s="10"/>
      <c r="S18" s="10"/>
      <c r="T18" s="10">
        <f t="shared" si="6"/>
        <v>0</v>
      </c>
      <c r="U18" s="10"/>
      <c r="V18" s="10"/>
      <c r="W18" s="10"/>
      <c r="X18" s="10">
        <f t="shared" si="1"/>
        <v>0</v>
      </c>
      <c r="Y18" s="10"/>
      <c r="Z18" s="10"/>
      <c r="AA18" s="10">
        <f t="shared" si="7"/>
        <v>-1315</v>
      </c>
      <c r="AB18" s="10"/>
      <c r="AC18" s="10"/>
      <c r="AD18" s="10"/>
      <c r="AE18" s="14">
        <f>-1315</f>
        <v>-1315</v>
      </c>
      <c r="AF18" s="10"/>
      <c r="AG18" s="10">
        <f t="shared" si="8"/>
        <v>0</v>
      </c>
      <c r="AH18" s="10"/>
      <c r="AI18" s="10"/>
      <c r="AJ18" s="10"/>
      <c r="AK18" s="11"/>
    </row>
    <row r="19" spans="2:38" outlineLevel="1" x14ac:dyDescent="0.3">
      <c r="B19" s="3" t="s">
        <v>4</v>
      </c>
      <c r="C19" s="3" t="s">
        <v>5</v>
      </c>
      <c r="D19" s="10">
        <f t="shared" si="2"/>
        <v>-1445.5</v>
      </c>
      <c r="E19" s="10">
        <f t="shared" si="3"/>
        <v>0</v>
      </c>
      <c r="F19" s="10"/>
      <c r="G19" s="10"/>
      <c r="H19" s="10">
        <f t="shared" si="4"/>
        <v>-1445.5</v>
      </c>
      <c r="I19" s="10">
        <v>-1445.5</v>
      </c>
      <c r="J19" s="10"/>
      <c r="K19" s="10"/>
      <c r="L19" s="10"/>
      <c r="M19" s="10"/>
      <c r="N19" s="10"/>
      <c r="O19" s="14"/>
      <c r="P19" s="10">
        <f t="shared" si="5"/>
        <v>0</v>
      </c>
      <c r="Q19" s="10"/>
      <c r="R19" s="10"/>
      <c r="S19" s="10"/>
      <c r="T19" s="10">
        <f t="shared" si="6"/>
        <v>0</v>
      </c>
      <c r="U19" s="10"/>
      <c r="V19" s="10"/>
      <c r="W19" s="10"/>
      <c r="X19" s="10">
        <f t="shared" si="1"/>
        <v>0</v>
      </c>
      <c r="Y19" s="10"/>
      <c r="Z19" s="10"/>
      <c r="AA19" s="10">
        <f t="shared" si="7"/>
        <v>0</v>
      </c>
      <c r="AB19" s="14"/>
      <c r="AC19" s="10"/>
      <c r="AD19" s="10"/>
      <c r="AE19" s="10"/>
      <c r="AF19" s="10"/>
      <c r="AG19" s="10">
        <f t="shared" si="8"/>
        <v>0</v>
      </c>
      <c r="AH19" s="10"/>
      <c r="AI19" s="10"/>
      <c r="AJ19" s="10"/>
      <c r="AK19" s="11"/>
    </row>
    <row r="20" spans="2:38" outlineLevel="1" x14ac:dyDescent="0.3">
      <c r="B20" s="3" t="s">
        <v>2</v>
      </c>
      <c r="C20" s="3" t="s">
        <v>3</v>
      </c>
      <c r="D20" s="10">
        <f t="shared" si="2"/>
        <v>-16976.3</v>
      </c>
      <c r="E20" s="10">
        <f t="shared" si="3"/>
        <v>-482</v>
      </c>
      <c r="F20" s="10">
        <v>-482</v>
      </c>
      <c r="G20" s="10"/>
      <c r="H20" s="10">
        <f t="shared" si="4"/>
        <v>-2324</v>
      </c>
      <c r="I20" s="10"/>
      <c r="J20" s="10"/>
      <c r="K20" s="10"/>
      <c r="L20" s="10">
        <v>-2324</v>
      </c>
      <c r="M20" s="10"/>
      <c r="N20" s="10"/>
      <c r="O20" s="10"/>
      <c r="P20" s="10">
        <f t="shared" si="5"/>
        <v>-5502.1</v>
      </c>
      <c r="Q20" s="10">
        <v>-5502.1</v>
      </c>
      <c r="R20" s="10"/>
      <c r="S20" s="10"/>
      <c r="T20" s="10">
        <f t="shared" si="6"/>
        <v>-3247.2</v>
      </c>
      <c r="U20" s="10"/>
      <c r="V20" s="10"/>
      <c r="W20" s="10">
        <v>-3247.2</v>
      </c>
      <c r="X20" s="10">
        <f t="shared" si="1"/>
        <v>-1075</v>
      </c>
      <c r="Y20" s="10"/>
      <c r="Z20" s="10">
        <v>-1075</v>
      </c>
      <c r="AA20" s="10">
        <f t="shared" si="7"/>
        <v>0</v>
      </c>
      <c r="AB20" s="10"/>
      <c r="AC20" s="10"/>
      <c r="AD20" s="10"/>
      <c r="AE20" s="14"/>
      <c r="AF20" s="10"/>
      <c r="AG20" s="10">
        <f t="shared" si="8"/>
        <v>-4346</v>
      </c>
      <c r="AH20" s="14"/>
      <c r="AI20" s="10"/>
      <c r="AJ20" s="10">
        <v>-4346</v>
      </c>
      <c r="AK20" s="11"/>
    </row>
    <row r="21" spans="2:38" outlineLevel="1" x14ac:dyDescent="0.3">
      <c r="B21" s="3" t="s">
        <v>25</v>
      </c>
      <c r="C21" s="3" t="s">
        <v>26</v>
      </c>
      <c r="D21" s="10">
        <f t="shared" si="2"/>
        <v>-9000</v>
      </c>
      <c r="E21" s="10">
        <f t="shared" si="3"/>
        <v>0</v>
      </c>
      <c r="F21" s="10"/>
      <c r="G21" s="10"/>
      <c r="H21" s="10">
        <f t="shared" si="4"/>
        <v>0</v>
      </c>
      <c r="I21" s="10"/>
      <c r="J21" s="10"/>
      <c r="K21" s="10"/>
      <c r="L21" s="10"/>
      <c r="M21" s="10"/>
      <c r="N21" s="10"/>
      <c r="O21" s="10"/>
      <c r="P21" s="10">
        <f t="shared" si="5"/>
        <v>0</v>
      </c>
      <c r="Q21" s="10"/>
      <c r="R21" s="10"/>
      <c r="S21" s="10"/>
      <c r="T21" s="10">
        <f t="shared" si="6"/>
        <v>0</v>
      </c>
      <c r="U21" s="10"/>
      <c r="V21" s="10"/>
      <c r="W21" s="10"/>
      <c r="X21" s="10">
        <f t="shared" si="1"/>
        <v>0</v>
      </c>
      <c r="Y21" s="10"/>
      <c r="Z21" s="10"/>
      <c r="AA21" s="10">
        <f t="shared" si="7"/>
        <v>0</v>
      </c>
      <c r="AB21" s="10"/>
      <c r="AC21" s="10"/>
      <c r="AD21" s="10"/>
      <c r="AE21" s="10"/>
      <c r="AF21" s="10"/>
      <c r="AG21" s="10">
        <f t="shared" si="8"/>
        <v>-9000</v>
      </c>
      <c r="AH21" s="10"/>
      <c r="AI21" s="14"/>
      <c r="AJ21" s="14">
        <v>-9000</v>
      </c>
      <c r="AK21" s="11"/>
    </row>
    <row r="22" spans="2:38" outlineLevel="1" x14ac:dyDescent="0.3">
      <c r="B22" s="3" t="s">
        <v>21</v>
      </c>
      <c r="C22" s="3" t="s">
        <v>22</v>
      </c>
      <c r="D22" s="10">
        <f t="shared" si="2"/>
        <v>1628.78</v>
      </c>
      <c r="E22" s="10">
        <f t="shared" si="3"/>
        <v>0</v>
      </c>
      <c r="F22" s="10"/>
      <c r="G22" s="10"/>
      <c r="H22" s="10">
        <f t="shared" si="4"/>
        <v>0</v>
      </c>
      <c r="I22" s="10"/>
      <c r="J22" s="10"/>
      <c r="K22" s="10"/>
      <c r="L22" s="10"/>
      <c r="M22" s="10"/>
      <c r="N22" s="10"/>
      <c r="O22" s="10"/>
      <c r="P22" s="10">
        <f t="shared" si="5"/>
        <v>0</v>
      </c>
      <c r="Q22" s="10"/>
      <c r="R22" s="10"/>
      <c r="S22" s="10"/>
      <c r="T22" s="10">
        <f t="shared" si="6"/>
        <v>0</v>
      </c>
      <c r="U22" s="10"/>
      <c r="V22" s="10"/>
      <c r="W22" s="10"/>
      <c r="X22" s="10">
        <f t="shared" si="1"/>
        <v>0</v>
      </c>
      <c r="Y22" s="10"/>
      <c r="Z22" s="10"/>
      <c r="AA22" s="10">
        <f t="shared" si="7"/>
        <v>1628.78</v>
      </c>
      <c r="AB22" s="10"/>
      <c r="AC22" s="10"/>
      <c r="AD22" s="10"/>
      <c r="AE22" s="10">
        <v>1628.78</v>
      </c>
      <c r="AF22" s="10"/>
      <c r="AG22" s="10">
        <f t="shared" si="8"/>
        <v>0</v>
      </c>
      <c r="AH22" s="10"/>
      <c r="AI22" s="10"/>
      <c r="AJ22" s="10"/>
      <c r="AK22" s="11"/>
    </row>
    <row r="23" spans="2:38" x14ac:dyDescent="0.3">
      <c r="B23" s="2"/>
      <c r="C23" s="2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</row>
    <row r="25" spans="2:38" x14ac:dyDescent="0.3">
      <c r="C25" s="7"/>
    </row>
    <row r="26" spans="2:38" x14ac:dyDescent="0.3">
      <c r="C26" s="7"/>
    </row>
    <row r="27" spans="2:38" x14ac:dyDescent="0.3">
      <c r="C27" s="7"/>
    </row>
    <row r="28" spans="2:38" x14ac:dyDescent="0.3">
      <c r="C28" s="7"/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Fix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PeterT</dc:creator>
  <cp:lastModifiedBy>PeterT</cp:lastModifiedBy>
  <cp:lastPrinted>2020-03-04T21:24:34Z</cp:lastPrinted>
  <dcterms:created xsi:type="dcterms:W3CDTF">2020-02-24T21:45:45Z</dcterms:created>
  <dcterms:modified xsi:type="dcterms:W3CDTF">2020-03-07T11:28:29Z</dcterms:modified>
</cp:coreProperties>
</file>